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Drive\APEX\APEX_IN\02_СО\08_Включение_новых_членов_PEFC\2020.02.21_ASTP_STKA\"/>
    </mc:Choice>
  </mc:AlternateContent>
  <xr:revisionPtr revIDLastSave="0" documentId="13_ncr:1_{40589D7C-F557-4FF4-B909-7FED47860FB8}" xr6:coauthVersionLast="45" xr6:coauthVersionMax="45" xr10:uidLastSave="{00000000-0000-0000-0000-000000000000}"/>
  <bookViews>
    <workbookView xWindow="1725" yWindow="4215" windowWidth="27075" windowHeight="113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Sheet1!$A$5:$V$19</definedName>
    <definedName name="_xlnm.Print_Area" localSheetId="0">Sheet1!$A$2:$V$26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8" i="1" l="1"/>
  <c r="U6" i="1"/>
  <c r="U15" i="1"/>
  <c r="O18" i="1" l="1"/>
  <c r="P18" i="1"/>
  <c r="U12" i="1" l="1"/>
  <c r="U8" i="1" l="1"/>
  <c r="U19" i="1" l="1"/>
  <c r="U13" i="1" l="1"/>
  <c r="U22" i="1" l="1"/>
  <c r="U21" i="1" l="1"/>
  <c r="O19" i="1"/>
</calcChain>
</file>

<file path=xl/sharedStrings.xml><?xml version="1.0" encoding="utf-8"?>
<sst xmlns="http://schemas.openxmlformats.org/spreadsheetml/2006/main" count="189" uniqueCount="180">
  <si>
    <t>Фамилия</t>
  </si>
  <si>
    <t>Имя</t>
  </si>
  <si>
    <t>Отчество</t>
  </si>
  <si>
    <t>ИТОГО</t>
  </si>
  <si>
    <t>FMU size</t>
  </si>
  <si>
    <t>Group member size</t>
  </si>
  <si>
    <t>Avg.</t>
  </si>
  <si>
    <t>FMU area, ha</t>
  </si>
  <si>
    <t>Total area, га</t>
  </si>
  <si>
    <t>№</t>
  </si>
  <si>
    <t>Владимирович</t>
  </si>
  <si>
    <t xml:space="preserve">Список членов группы по PEFC сертификации лесоуправления ООО «Группа «АПЭКС» / PEFC FM Group member list of APEX Group LLC </t>
  </si>
  <si>
    <t>Техноплюс, ООО</t>
  </si>
  <si>
    <t>Грачёва</t>
  </si>
  <si>
    <t>Наталья</t>
  </si>
  <si>
    <t>Геннадьевна</t>
  </si>
  <si>
    <t>+7 903 814 26 47</t>
  </si>
  <si>
    <t>ул. Подольских Курскантов 19</t>
  </si>
  <si>
    <t>г. Малоярославец</t>
  </si>
  <si>
    <t>TNPL</t>
  </si>
  <si>
    <t>г. Вязьма</t>
  </si>
  <si>
    <t>Анастасия</t>
  </si>
  <si>
    <t>Анатольевна</t>
  </si>
  <si>
    <t>+7 910 115 79 97</t>
  </si>
  <si>
    <t>Киур</t>
  </si>
  <si>
    <t>PEFC Fee</t>
  </si>
  <si>
    <t>Боровков П.И., ИП</t>
  </si>
  <si>
    <t>Гранд, ООО</t>
  </si>
  <si>
    <t>Еврофанера, ООО</t>
  </si>
  <si>
    <t>BRVK</t>
  </si>
  <si>
    <t>GRND</t>
  </si>
  <si>
    <t>EUFA</t>
  </si>
  <si>
    <t>б/н</t>
  </si>
  <si>
    <t>д. Микшино</t>
  </si>
  <si>
    <t xml:space="preserve">alexs.6747@yandex.ru </t>
  </si>
  <si>
    <t>+7 960 581 01 49</t>
  </si>
  <si>
    <t>Боровков</t>
  </si>
  <si>
    <t>Петр</t>
  </si>
  <si>
    <t>Иванович</t>
  </si>
  <si>
    <t>№1 от 05.02.2013
№32 от 09.11.2009</t>
  </si>
  <si>
    <t>3 565
3 153</t>
  </si>
  <si>
    <t>Ершичское
Ершичское</t>
  </si>
  <si>
    <t>eurofanera@yandex.ru</t>
  </si>
  <si>
    <t>№32 от 15.12.2014</t>
  </si>
  <si>
    <t>Сычевское</t>
  </si>
  <si>
    <t>Угранское</t>
  </si>
  <si>
    <t>ул. Панино 4</t>
  </si>
  <si>
    <t>Зеленков</t>
  </si>
  <si>
    <t>Роман</t>
  </si>
  <si>
    <t>+7 915 655 09 67</t>
  </si>
  <si>
    <t>Zelenkov.r@list.ru</t>
  </si>
  <si>
    <t>№14 от 05.12.2007</t>
  </si>
  <si>
    <t>Васильков В.А., ИП</t>
  </si>
  <si>
    <t>Васильков</t>
  </si>
  <si>
    <t>Владимир</t>
  </si>
  <si>
    <t>Александрович</t>
  </si>
  <si>
    <t>+7 915 649 75 35</t>
  </si>
  <si>
    <t>vasilkov.sasha@yandex.ru</t>
  </si>
  <si>
    <t>ул. Кудрявицкого 42</t>
  </si>
  <si>
    <t>пгт. Хиславичи</t>
  </si>
  <si>
    <t>VSLK</t>
  </si>
  <si>
    <t>№46 от 24.04.2014
№46 от 24.04.2014
№46 от 24.04.2014
№144 от 02.12.2014
№145 от 02.12.2014
№147 от 24.04.2014</t>
  </si>
  <si>
    <t>Износковское
Юхновское
Медынское
Спас-Деменское 
Спас-Деменское 
Думиничское, Мещевское</t>
  </si>
  <si>
    <t>11 458
8 372
11 110
2 435
1 696
12 607</t>
  </si>
  <si>
    <t>Румб, ООО</t>
  </si>
  <si>
    <t>Цыганов С.М., ИП</t>
  </si>
  <si>
    <t>CGNV</t>
  </si>
  <si>
    <t>RUMB</t>
  </si>
  <si>
    <t>ул. Михайлюкова 7</t>
  </si>
  <si>
    <t>+7 910 784 26 78</t>
  </si>
  <si>
    <t>ooorumb2015@yandex.ru</t>
  </si>
  <si>
    <t>Новицкая</t>
  </si>
  <si>
    <t xml:space="preserve">Людмила </t>
  </si>
  <si>
    <t>Викторовна</t>
  </si>
  <si>
    <t>№33 от 12.11.2009</t>
  </si>
  <si>
    <t>Кармановское</t>
  </si>
  <si>
    <t>д. Печерская Буда</t>
  </si>
  <si>
    <t>zao.rlk@mail.ru</t>
  </si>
  <si>
    <t>+7 910 788 05 57</t>
  </si>
  <si>
    <t>Цыганов</t>
  </si>
  <si>
    <t xml:space="preserve">Сергей </t>
  </si>
  <si>
    <t>Михайлович</t>
  </si>
  <si>
    <t>Рославльское</t>
  </si>
  <si>
    <t>№8 от 29.09.2008</t>
  </si>
  <si>
    <t>г. Гагарин</t>
  </si>
  <si>
    <t xml:space="preserve">tachnoplusooo@mail.ru </t>
  </si>
  <si>
    <t>Романов Ю.М., ИП</t>
  </si>
  <si>
    <t>Язиков</t>
  </si>
  <si>
    <t>Виктор</t>
  </si>
  <si>
    <t>Викторович</t>
  </si>
  <si>
    <t>+7 910 726 66 11</t>
  </si>
  <si>
    <t>cto-romanova@yandex.ru</t>
  </si>
  <si>
    <t>ул. Ленина 44А</t>
  </si>
  <si>
    <t>с. Ершичи</t>
  </si>
  <si>
    <t>IROM</t>
  </si>
  <si>
    <t>Вест Терм, ООО</t>
  </si>
  <si>
    <t>Заплаткин</t>
  </si>
  <si>
    <t>Александр</t>
  </si>
  <si>
    <t>Юрьевич</t>
  </si>
  <si>
    <t>+7 905 701 02 20</t>
  </si>
  <si>
    <t>z.a.14@yandex.ru</t>
  </si>
  <si>
    <t>ул. Герцена 14</t>
  </si>
  <si>
    <t>г. Можайск</t>
  </si>
  <si>
    <t>№64 от 12.01.2010</t>
  </si>
  <si>
    <t>Темкинское</t>
  </si>
  <si>
    <t>VTER</t>
  </si>
  <si>
    <t>Реквизиты договора(ов) 
аренды</t>
  </si>
  <si>
    <t>Дата окончания договора аренды</t>
  </si>
  <si>
    <t>25.02.2059</t>
  </si>
  <si>
    <t xml:space="preserve">Дергачева </t>
  </si>
  <si>
    <t xml:space="preserve">Алена </t>
  </si>
  <si>
    <t>Васильевна</t>
  </si>
  <si>
    <t>+7 951 691 27 05</t>
  </si>
  <si>
    <t>m-plit@mail.ru</t>
  </si>
  <si>
    <t>д. Хватов Завод</t>
  </si>
  <si>
    <t>№32 от 28.11.2008</t>
  </si>
  <si>
    <t>25.12.2057</t>
  </si>
  <si>
    <t>BETU</t>
  </si>
  <si>
    <t>СП Бетула, ООО</t>
  </si>
  <si>
    <r>
      <rPr>
        <sz val="22"/>
        <rFont val="Arial"/>
        <family val="2"/>
        <charset val="204"/>
      </rPr>
      <t xml:space="preserve">APEX Group LLC </t>
    </r>
    <r>
      <rPr>
        <b/>
        <sz val="22"/>
        <rFont val="Arial"/>
        <family val="2"/>
      </rPr>
      <t xml:space="preserve">::: </t>
    </r>
    <r>
      <rPr>
        <b/>
        <sz val="22"/>
        <rFont val="Arial"/>
        <family val="2"/>
        <charset val="204"/>
      </rPr>
      <t>PEFC FM Group</t>
    </r>
  </si>
  <si>
    <t>Название организации / Certificae holder (CH) details</t>
  </si>
  <si>
    <t>Контактное лицо / Contanct person</t>
  </si>
  <si>
    <t>Телефон
Phone</t>
  </si>
  <si>
    <t>Эл. Почта
E-mail</t>
  </si>
  <si>
    <t>Улица, дом, офис
Legal address</t>
  </si>
  <si>
    <t>Населенный
пункт / Place</t>
  </si>
  <si>
    <t>Индекс
ZIP</t>
  </si>
  <si>
    <t>Контакты / Contacts and legal information</t>
  </si>
  <si>
    <t>Информация об управляемом лесном участке / FMU details</t>
  </si>
  <si>
    <t>Регион заготовки
Region of operation</t>
  </si>
  <si>
    <t>Регион регистрации
Region of registration</t>
  </si>
  <si>
    <t>FMU *</t>
  </si>
  <si>
    <t>SMALL = less then 10 000 ha</t>
  </si>
  <si>
    <t>BIG = bigger than 10 000 ha</t>
  </si>
  <si>
    <t>SMALL</t>
  </si>
  <si>
    <t>BIG</t>
  </si>
  <si>
    <t>Лесничество / Forestry unit</t>
  </si>
  <si>
    <t>Номер суб- сертификата
Sub-cert code</t>
  </si>
  <si>
    <t>РУ / Russian</t>
  </si>
  <si>
    <t>Англ. / English</t>
  </si>
  <si>
    <t>ИНН
Reg. number</t>
  </si>
  <si>
    <t>Borovkov P.I., IE</t>
  </si>
  <si>
    <t>Vasilkov V.A., IE</t>
  </si>
  <si>
    <t>Ves Term, LLC</t>
  </si>
  <si>
    <t>Grand, LLC</t>
  </si>
  <si>
    <t>Eurofanera, LLC</t>
  </si>
  <si>
    <t>Romanov U.M., IE</t>
  </si>
  <si>
    <t>Rumb, LLC</t>
  </si>
  <si>
    <t>SP Betula, LLC</t>
  </si>
  <si>
    <t>Technoplus, LLC</t>
  </si>
  <si>
    <t>Tsyganov S.M., IE</t>
  </si>
  <si>
    <t>ул. Песочная 12, офис 3</t>
  </si>
  <si>
    <t>Вяземское</t>
  </si>
  <si>
    <t>№12 от 06.10.2009
№13 от 06.10.2009
№109 от 18.12.2008</t>
  </si>
  <si>
    <t>Шумячское
Шумячское
Шумячское</t>
  </si>
  <si>
    <t>2 527
3 276
13 298</t>
  </si>
  <si>
    <t>ASTP</t>
  </si>
  <si>
    <t>Астапенко И.А., ИП</t>
  </si>
  <si>
    <t>Astapenko I.A. , IE</t>
  </si>
  <si>
    <t>Астапенко</t>
  </si>
  <si>
    <t>+7 910 785 13 84</t>
  </si>
  <si>
    <t xml:space="preserve">ipastapenkovi@mail.ru </t>
  </si>
  <si>
    <t>СТК Агро, ЗАО</t>
  </si>
  <si>
    <t>STK Agro, CJSC</t>
  </si>
  <si>
    <t>Кульгускин</t>
  </si>
  <si>
    <t>Евгений</t>
  </si>
  <si>
    <t>Николаевич</t>
  </si>
  <si>
    <t>№17 от 12.12.2011
№93 от 11.12.2011</t>
  </si>
  <si>
    <t>12.12.2060
03.09.2048</t>
  </si>
  <si>
    <t>4 695
2 760</t>
  </si>
  <si>
    <t>+7 481 362 39 10</t>
  </si>
  <si>
    <t>stkagro2016@yandex.ru</t>
  </si>
  <si>
    <t>ул. Молодежная 1</t>
  </si>
  <si>
    <t>д. Замытское</t>
  </si>
  <si>
    <t>STKA</t>
  </si>
  <si>
    <t>№4 от 14.07.2017</t>
  </si>
  <si>
    <t>08.08.2066</t>
  </si>
  <si>
    <r>
      <t xml:space="preserve">№1 от 10.02.2017
</t>
    </r>
    <r>
      <rPr>
        <sz val="11"/>
        <color rgb="FFFF0000"/>
        <rFont val="Calibri"/>
        <family val="2"/>
        <charset val="204"/>
        <scheme val="minor"/>
      </rPr>
      <t>№7 от 08.09.2014</t>
    </r>
  </si>
  <si>
    <r>
      <t xml:space="preserve">Рославльское
</t>
    </r>
    <r>
      <rPr>
        <sz val="11"/>
        <color rgb="FFFF0000"/>
        <rFont val="Calibri"/>
        <family val="2"/>
        <charset val="204"/>
        <scheme val="minor"/>
      </rPr>
      <t>Рославльское</t>
    </r>
  </si>
  <si>
    <r>
      <t xml:space="preserve">5646
</t>
    </r>
    <r>
      <rPr>
        <sz val="11"/>
        <color rgb="FFFF0000"/>
        <rFont val="Calibri"/>
        <family val="2"/>
        <charset val="204"/>
        <scheme val="minor"/>
      </rPr>
      <t>4 643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</si>
</sst>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\ [$CHF-100C]_-;\-* #,##0.00\ [$CHF-100C]_-;_-* &quot;-&quot;??\ [$CHF-100C]_-;_-@_-"/>
    <numFmt numFmtId="166" formatCode="[$-F800]dddd\,\ mmmm\ dd\,\ yyyy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name val="Arial"/>
      <family val="2"/>
      <charset val="204"/>
    </font>
    <font>
      <sz val="22"/>
      <name val="Arial"/>
      <family val="2"/>
      <charset val="204"/>
    </font>
    <font>
      <b/>
      <sz val="22"/>
      <name val="Arial"/>
      <family val="2"/>
    </font>
    <font>
      <sz val="1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Border="1"/>
    <xf numFmtId="49" fontId="6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8" fillId="0" borderId="0" xfId="0" applyFont="1"/>
    <xf numFmtId="0" fontId="0" fillId="0" borderId="0" xfId="0" applyAlignment="1">
      <alignment vertical="top" wrapText="1"/>
    </xf>
    <xf numFmtId="0" fontId="3" fillId="5" borderId="4" xfId="0" applyFont="1" applyFill="1" applyBorder="1" applyAlignment="1">
      <alignment vertical="center"/>
    </xf>
    <xf numFmtId="0" fontId="3" fillId="5" borderId="4" xfId="0" applyFont="1" applyFill="1" applyBorder="1" applyAlignment="1">
      <alignment vertical="top"/>
    </xf>
    <xf numFmtId="0" fontId="0" fillId="0" borderId="0" xfId="0" applyFont="1"/>
    <xf numFmtId="0" fontId="12" fillId="0" borderId="0" xfId="0" applyFont="1" applyAlignment="1">
      <alignment horizontal="center"/>
    </xf>
    <xf numFmtId="165" fontId="12" fillId="0" borderId="0" xfId="0" applyNumberFormat="1" applyFont="1" applyAlignment="1">
      <alignment horizontal="center"/>
    </xf>
    <xf numFmtId="0" fontId="3" fillId="0" borderId="0" xfId="0" applyFont="1" applyBorder="1" applyAlignment="1">
      <alignment vertical="center"/>
    </xf>
    <xf numFmtId="3" fontId="3" fillId="0" borderId="1" xfId="0" applyNumberFormat="1" applyFont="1" applyBorder="1" applyAlignment="1">
      <alignment horizontal="right"/>
    </xf>
    <xf numFmtId="0" fontId="1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49" fontId="13" fillId="0" borderId="1" xfId="2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3" fillId="5" borderId="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6" fillId="0" borderId="1" xfId="0" quotePrefix="1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top" wrapText="1"/>
    </xf>
    <xf numFmtId="0" fontId="0" fillId="0" borderId="0" xfId="0" applyFont="1" applyFill="1"/>
    <xf numFmtId="3" fontId="3" fillId="0" borderId="2" xfId="1" applyNumberFormat="1" applyFont="1" applyFill="1" applyBorder="1" applyAlignment="1">
      <alignment horizontal="center"/>
    </xf>
    <xf numFmtId="3" fontId="7" fillId="0" borderId="2" xfId="1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right" vertical="center" wrapText="1"/>
    </xf>
    <xf numFmtId="3" fontId="14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left" vertical="center"/>
    </xf>
    <xf numFmtId="3" fontId="6" fillId="4" borderId="1" xfId="0" applyNumberFormat="1" applyFont="1" applyFill="1" applyBorder="1" applyAlignment="1">
      <alignment horizontal="right" vertical="center"/>
    </xf>
    <xf numFmtId="0" fontId="2" fillId="0" borderId="1" xfId="2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1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49" fontId="2" fillId="4" borderId="1" xfId="2" applyNumberForma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left" vertical="top" wrapText="1"/>
    </xf>
    <xf numFmtId="49" fontId="6" fillId="4" borderId="1" xfId="0" applyNumberFormat="1" applyFont="1" applyFill="1" applyBorder="1" applyAlignment="1">
      <alignment horizontal="center" vertical="top" wrapText="1"/>
    </xf>
    <xf numFmtId="3" fontId="6" fillId="4" borderId="1" xfId="0" applyNumberFormat="1" applyFont="1" applyFill="1" applyBorder="1" applyAlignment="1">
      <alignment horizontal="right" wrapText="1"/>
    </xf>
    <xf numFmtId="49" fontId="7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right"/>
    </xf>
    <xf numFmtId="3" fontId="16" fillId="0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to-romanova@yandex.ru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eurofanera@yandex.ru" TargetMode="External"/><Relationship Id="rId7" Type="http://schemas.openxmlformats.org/officeDocument/2006/relationships/hyperlink" Target="mailto:zao.rlk@mail.ru" TargetMode="External"/><Relationship Id="rId12" Type="http://schemas.openxmlformats.org/officeDocument/2006/relationships/hyperlink" Target="mailto:stkagro2016@yandex.ru" TargetMode="External"/><Relationship Id="rId2" Type="http://schemas.openxmlformats.org/officeDocument/2006/relationships/hyperlink" Target="mailto:alexs.6747@yandex.ru" TargetMode="External"/><Relationship Id="rId1" Type="http://schemas.openxmlformats.org/officeDocument/2006/relationships/hyperlink" Target="mailto:tachnoplusooo@mail.ru" TargetMode="External"/><Relationship Id="rId6" Type="http://schemas.openxmlformats.org/officeDocument/2006/relationships/hyperlink" Target="mailto:ooorumb2015@yandex.ru" TargetMode="External"/><Relationship Id="rId11" Type="http://schemas.openxmlformats.org/officeDocument/2006/relationships/hyperlink" Target="mailto:ipastapenkovi@mail.ru" TargetMode="External"/><Relationship Id="rId5" Type="http://schemas.openxmlformats.org/officeDocument/2006/relationships/hyperlink" Target="mailto:vasilkov.sasha@yandex.ru" TargetMode="External"/><Relationship Id="rId10" Type="http://schemas.openxmlformats.org/officeDocument/2006/relationships/hyperlink" Target="mailto:m-plit@mail.ru" TargetMode="External"/><Relationship Id="rId4" Type="http://schemas.openxmlformats.org/officeDocument/2006/relationships/hyperlink" Target="mailto:Zelenkov.r@list.ru" TargetMode="External"/><Relationship Id="rId9" Type="http://schemas.openxmlformats.org/officeDocument/2006/relationships/hyperlink" Target="mailto:z.a.14@yandex.ru" TargetMode="External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1"/>
  <sheetViews>
    <sheetView tabSelected="1" topLeftCell="I1" zoomScaleNormal="100" zoomScaleSheetLayoutView="120" zoomScalePageLayoutView="60" workbookViewId="0">
      <selection activeCell="J15" sqref="J15"/>
    </sheetView>
  </sheetViews>
  <sheetFormatPr defaultColWidth="9.140625" defaultRowHeight="15" x14ac:dyDescent="0.25"/>
  <cols>
    <col min="1" max="1" width="5.7109375" style="6" customWidth="1"/>
    <col min="2" max="2" width="18.42578125" style="7" bestFit="1" customWidth="1"/>
    <col min="3" max="3" width="19.42578125" style="7" customWidth="1"/>
    <col min="4" max="4" width="16.7109375" style="6" customWidth="1"/>
    <col min="5" max="5" width="13.28515625" style="7" customWidth="1"/>
    <col min="6" max="6" width="10.85546875" style="7" bestFit="1" customWidth="1"/>
    <col min="7" max="7" width="15.28515625" style="7" bestFit="1" customWidth="1"/>
    <col min="8" max="8" width="17.42578125" style="7" customWidth="1"/>
    <col min="9" max="9" width="26.42578125" style="7" bestFit="1" customWidth="1"/>
    <col min="10" max="10" width="25.85546875" style="7" bestFit="1" customWidth="1"/>
    <col min="11" max="11" width="20" style="7" bestFit="1" customWidth="1"/>
    <col min="12" max="12" width="9.85546875" style="7" customWidth="1"/>
    <col min="13" max="13" width="19.140625" style="7" customWidth="1"/>
    <col min="14" max="14" width="19.7109375" style="7" bestFit="1" customWidth="1"/>
    <col min="15" max="16" width="9.42578125" style="7" bestFit="1" customWidth="1"/>
    <col min="17" max="17" width="23.5703125" style="6" bestFit="1" customWidth="1"/>
    <col min="18" max="18" width="17.5703125" style="6" customWidth="1"/>
    <col min="19" max="19" width="26.140625" style="6" bestFit="1" customWidth="1"/>
    <col min="20" max="20" width="13" style="6" customWidth="1"/>
    <col min="21" max="21" width="14.42578125" style="6" bestFit="1" customWidth="1"/>
    <col min="22" max="22" width="13.28515625" style="6" customWidth="1"/>
    <col min="23" max="16384" width="9.140625" style="7"/>
  </cols>
  <sheetData>
    <row r="1" spans="1:22" s="32" customFormat="1" ht="27.75" x14ac:dyDescent="0.4">
      <c r="A1" s="31" t="s">
        <v>119</v>
      </c>
      <c r="D1" s="50"/>
    </row>
    <row r="2" spans="1:22" s="2" customFormat="1" ht="18.75" customHeight="1" x14ac:dyDescent="0.25">
      <c r="A2" s="33" t="s">
        <v>11</v>
      </c>
      <c r="B2" s="34"/>
      <c r="C2" s="34"/>
      <c r="D2" s="51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s="35" customFormat="1" ht="15" customHeight="1" x14ac:dyDescent="0.25">
      <c r="A3" s="86" t="s">
        <v>9</v>
      </c>
      <c r="B3" s="87" t="s">
        <v>120</v>
      </c>
      <c r="C3" s="88"/>
      <c r="D3" s="89"/>
      <c r="E3" s="90" t="s">
        <v>127</v>
      </c>
      <c r="F3" s="91"/>
      <c r="G3" s="91"/>
      <c r="H3" s="91"/>
      <c r="I3" s="91"/>
      <c r="J3" s="91"/>
      <c r="K3" s="91"/>
      <c r="L3" s="91"/>
      <c r="M3" s="92"/>
      <c r="N3" s="90" t="s">
        <v>128</v>
      </c>
      <c r="O3" s="91"/>
      <c r="P3" s="91"/>
      <c r="Q3" s="91"/>
      <c r="R3" s="91"/>
      <c r="S3" s="91"/>
      <c r="T3" s="91"/>
      <c r="U3" s="91"/>
      <c r="V3" s="100" t="s">
        <v>137</v>
      </c>
    </row>
    <row r="4" spans="1:22" s="35" customFormat="1" x14ac:dyDescent="0.25">
      <c r="A4" s="86"/>
      <c r="B4" s="93" t="s">
        <v>138</v>
      </c>
      <c r="C4" s="93" t="s">
        <v>139</v>
      </c>
      <c r="D4" s="93" t="s">
        <v>140</v>
      </c>
      <c r="E4" s="85" t="s">
        <v>121</v>
      </c>
      <c r="F4" s="85"/>
      <c r="G4" s="85"/>
      <c r="H4" s="85" t="s">
        <v>122</v>
      </c>
      <c r="I4" s="85" t="s">
        <v>123</v>
      </c>
      <c r="J4" s="85" t="s">
        <v>124</v>
      </c>
      <c r="K4" s="85" t="s">
        <v>125</v>
      </c>
      <c r="L4" s="85" t="s">
        <v>126</v>
      </c>
      <c r="M4" s="93" t="s">
        <v>130</v>
      </c>
      <c r="N4" s="85" t="s">
        <v>129</v>
      </c>
      <c r="O4" s="85" t="s">
        <v>131</v>
      </c>
      <c r="P4" s="85"/>
      <c r="Q4" s="85" t="s">
        <v>106</v>
      </c>
      <c r="R4" s="93" t="s">
        <v>107</v>
      </c>
      <c r="S4" s="85" t="s">
        <v>136</v>
      </c>
      <c r="T4" s="85" t="s">
        <v>7</v>
      </c>
      <c r="U4" s="85" t="s">
        <v>8</v>
      </c>
      <c r="V4" s="100"/>
    </row>
    <row r="5" spans="1:22" s="35" customFormat="1" ht="33" customHeight="1" x14ac:dyDescent="0.25">
      <c r="A5" s="86"/>
      <c r="B5" s="94"/>
      <c r="C5" s="94"/>
      <c r="D5" s="94"/>
      <c r="E5" s="41" t="s">
        <v>0</v>
      </c>
      <c r="F5" s="41" t="s">
        <v>1</v>
      </c>
      <c r="G5" s="41" t="s">
        <v>2</v>
      </c>
      <c r="H5" s="85"/>
      <c r="I5" s="85"/>
      <c r="J5" s="85"/>
      <c r="K5" s="85"/>
      <c r="L5" s="85"/>
      <c r="M5" s="94"/>
      <c r="N5" s="85"/>
      <c r="O5" s="41" t="s">
        <v>134</v>
      </c>
      <c r="P5" s="41" t="s">
        <v>135</v>
      </c>
      <c r="Q5" s="85"/>
      <c r="R5" s="94"/>
      <c r="S5" s="85"/>
      <c r="T5" s="85"/>
      <c r="U5" s="85"/>
      <c r="V5" s="100"/>
    </row>
    <row r="6" spans="1:22" s="35" customFormat="1" ht="30" customHeight="1" x14ac:dyDescent="0.25">
      <c r="A6" s="14">
        <v>1</v>
      </c>
      <c r="B6" s="15" t="s">
        <v>157</v>
      </c>
      <c r="C6" s="15" t="s">
        <v>158</v>
      </c>
      <c r="D6" s="46">
        <v>672501489002</v>
      </c>
      <c r="E6" s="15" t="s">
        <v>159</v>
      </c>
      <c r="F6" s="15" t="s">
        <v>54</v>
      </c>
      <c r="G6" s="15" t="s">
        <v>38</v>
      </c>
      <c r="H6" s="4" t="s">
        <v>160</v>
      </c>
      <c r="I6" s="69" t="s">
        <v>161</v>
      </c>
      <c r="J6" s="15" t="s">
        <v>92</v>
      </c>
      <c r="K6" s="27" t="s">
        <v>93</v>
      </c>
      <c r="L6" s="46">
        <v>216580</v>
      </c>
      <c r="M6" s="46">
        <v>67</v>
      </c>
      <c r="N6" s="46">
        <v>67</v>
      </c>
      <c r="O6" s="82">
        <v>2</v>
      </c>
      <c r="P6" s="19"/>
      <c r="Q6" s="15" t="s">
        <v>177</v>
      </c>
      <c r="R6" s="30"/>
      <c r="S6" s="15" t="s">
        <v>178</v>
      </c>
      <c r="T6" s="20" t="s">
        <v>179</v>
      </c>
      <c r="U6" s="84">
        <f>5645.54+4643</f>
        <v>10288.540000000001</v>
      </c>
      <c r="V6" s="18" t="s">
        <v>156</v>
      </c>
    </row>
    <row r="7" spans="1:22" s="35" customFormat="1" ht="30" x14ac:dyDescent="0.25">
      <c r="A7" s="14">
        <v>2</v>
      </c>
      <c r="B7" s="15" t="s">
        <v>26</v>
      </c>
      <c r="C7" s="15" t="s">
        <v>141</v>
      </c>
      <c r="D7" s="46">
        <v>671800261011</v>
      </c>
      <c r="E7" s="15" t="s">
        <v>36</v>
      </c>
      <c r="F7" s="15" t="s">
        <v>37</v>
      </c>
      <c r="G7" s="15" t="s">
        <v>38</v>
      </c>
      <c r="H7" s="4" t="s">
        <v>35</v>
      </c>
      <c r="I7" s="42" t="s">
        <v>34</v>
      </c>
      <c r="J7" s="15" t="s">
        <v>32</v>
      </c>
      <c r="K7" s="15" t="s">
        <v>33</v>
      </c>
      <c r="L7" s="46">
        <v>216646</v>
      </c>
      <c r="M7" s="46">
        <v>67</v>
      </c>
      <c r="N7" s="46">
        <v>67</v>
      </c>
      <c r="O7" s="16">
        <v>2</v>
      </c>
      <c r="P7" s="19"/>
      <c r="Q7" s="15" t="s">
        <v>39</v>
      </c>
      <c r="R7" s="30"/>
      <c r="S7" s="15" t="s">
        <v>41</v>
      </c>
      <c r="T7" s="17" t="s">
        <v>40</v>
      </c>
      <c r="U7" s="43">
        <v>6718</v>
      </c>
      <c r="V7" s="18" t="s">
        <v>29</v>
      </c>
    </row>
    <row r="8" spans="1:22" s="35" customFormat="1" ht="45" x14ac:dyDescent="0.25">
      <c r="A8" s="14">
        <v>3</v>
      </c>
      <c r="B8" s="15" t="s">
        <v>52</v>
      </c>
      <c r="C8" s="15" t="s">
        <v>142</v>
      </c>
      <c r="D8" s="46">
        <v>671800005120</v>
      </c>
      <c r="E8" s="15" t="s">
        <v>53</v>
      </c>
      <c r="F8" s="15" t="s">
        <v>54</v>
      </c>
      <c r="G8" s="15" t="s">
        <v>55</v>
      </c>
      <c r="H8" s="4" t="s">
        <v>56</v>
      </c>
      <c r="I8" s="42" t="s">
        <v>57</v>
      </c>
      <c r="J8" s="15" t="s">
        <v>58</v>
      </c>
      <c r="K8" s="15" t="s">
        <v>59</v>
      </c>
      <c r="L8" s="46">
        <v>216620</v>
      </c>
      <c r="M8" s="46">
        <v>67</v>
      </c>
      <c r="N8" s="59">
        <v>67</v>
      </c>
      <c r="O8" s="60">
        <v>2</v>
      </c>
      <c r="P8" s="61">
        <v>1</v>
      </c>
      <c r="Q8" s="62" t="s">
        <v>153</v>
      </c>
      <c r="R8" s="63"/>
      <c r="S8" s="62" t="s">
        <v>154</v>
      </c>
      <c r="T8" s="64" t="s">
        <v>155</v>
      </c>
      <c r="U8" s="65">
        <f>5803+13298</f>
        <v>19101</v>
      </c>
      <c r="V8" s="66" t="s">
        <v>60</v>
      </c>
    </row>
    <row r="9" spans="1:22" s="56" customFormat="1" x14ac:dyDescent="0.25">
      <c r="A9" s="25">
        <v>4</v>
      </c>
      <c r="B9" s="26" t="s">
        <v>95</v>
      </c>
      <c r="C9" s="26" t="s">
        <v>143</v>
      </c>
      <c r="D9" s="47">
        <v>5028022412</v>
      </c>
      <c r="E9" s="27" t="s">
        <v>96</v>
      </c>
      <c r="F9" s="27" t="s">
        <v>97</v>
      </c>
      <c r="G9" s="27" t="s">
        <v>98</v>
      </c>
      <c r="H9" s="28" t="s">
        <v>99</v>
      </c>
      <c r="I9" s="45" t="s">
        <v>100</v>
      </c>
      <c r="J9" s="27" t="s">
        <v>101</v>
      </c>
      <c r="K9" s="27" t="s">
        <v>102</v>
      </c>
      <c r="L9" s="54">
        <v>143200</v>
      </c>
      <c r="M9" s="49">
        <v>50</v>
      </c>
      <c r="N9" s="49">
        <v>67</v>
      </c>
      <c r="O9" s="21">
        <v>1</v>
      </c>
      <c r="P9" s="22"/>
      <c r="Q9" s="9" t="s">
        <v>103</v>
      </c>
      <c r="R9" s="55" t="s">
        <v>108</v>
      </c>
      <c r="S9" s="9" t="s">
        <v>104</v>
      </c>
      <c r="T9" s="12">
        <v>3490</v>
      </c>
      <c r="U9" s="23">
        <v>3490</v>
      </c>
      <c r="V9" s="24" t="s">
        <v>105</v>
      </c>
    </row>
    <row r="10" spans="1:22" s="56" customFormat="1" x14ac:dyDescent="0.25">
      <c r="A10" s="14">
        <v>5</v>
      </c>
      <c r="B10" s="15" t="s">
        <v>27</v>
      </c>
      <c r="C10" s="15" t="s">
        <v>144</v>
      </c>
      <c r="D10" s="46">
        <v>7720794230</v>
      </c>
      <c r="E10" s="15" t="s">
        <v>47</v>
      </c>
      <c r="F10" s="15" t="s">
        <v>48</v>
      </c>
      <c r="G10" s="15" t="s">
        <v>10</v>
      </c>
      <c r="H10" s="4" t="s">
        <v>49</v>
      </c>
      <c r="I10" s="42" t="s">
        <v>50</v>
      </c>
      <c r="J10" s="15" t="s">
        <v>46</v>
      </c>
      <c r="K10" s="15" t="s">
        <v>20</v>
      </c>
      <c r="L10" s="46">
        <v>215113</v>
      </c>
      <c r="M10" s="46">
        <v>67</v>
      </c>
      <c r="N10" s="46">
        <v>67</v>
      </c>
      <c r="O10" s="19"/>
      <c r="P10" s="18">
        <v>1</v>
      </c>
      <c r="Q10" s="15" t="s">
        <v>51</v>
      </c>
      <c r="R10" s="30"/>
      <c r="S10" s="15" t="s">
        <v>45</v>
      </c>
      <c r="T10" s="20">
        <v>21765</v>
      </c>
      <c r="U10" s="43">
        <v>21765</v>
      </c>
      <c r="V10" s="18" t="s">
        <v>30</v>
      </c>
    </row>
    <row r="11" spans="1:22" s="56" customFormat="1" x14ac:dyDescent="0.25">
      <c r="A11" s="14">
        <v>6</v>
      </c>
      <c r="B11" s="15" t="s">
        <v>28</v>
      </c>
      <c r="C11" s="15" t="s">
        <v>145</v>
      </c>
      <c r="D11" s="46">
        <v>6722026672</v>
      </c>
      <c r="E11" s="3" t="s">
        <v>24</v>
      </c>
      <c r="F11" s="3" t="s">
        <v>21</v>
      </c>
      <c r="G11" s="3" t="s">
        <v>22</v>
      </c>
      <c r="H11" s="4" t="s">
        <v>23</v>
      </c>
      <c r="I11" s="42" t="s">
        <v>42</v>
      </c>
      <c r="J11" s="3" t="s">
        <v>151</v>
      </c>
      <c r="K11" s="3" t="s">
        <v>20</v>
      </c>
      <c r="L11" s="48">
        <v>215119</v>
      </c>
      <c r="M11" s="48">
        <v>67</v>
      </c>
      <c r="N11" s="46">
        <v>67</v>
      </c>
      <c r="O11" s="19"/>
      <c r="P11" s="18">
        <v>1</v>
      </c>
      <c r="Q11" s="15" t="s">
        <v>43</v>
      </c>
      <c r="R11" s="30"/>
      <c r="S11" s="15" t="s">
        <v>44</v>
      </c>
      <c r="T11" s="20">
        <v>10969</v>
      </c>
      <c r="U11" s="43">
        <v>10969</v>
      </c>
      <c r="V11" s="18" t="s">
        <v>31</v>
      </c>
    </row>
    <row r="12" spans="1:22" s="56" customFormat="1" ht="30" x14ac:dyDescent="0.25">
      <c r="A12" s="25">
        <v>7</v>
      </c>
      <c r="B12" s="26" t="s">
        <v>86</v>
      </c>
      <c r="C12" s="26" t="s">
        <v>146</v>
      </c>
      <c r="D12" s="47">
        <v>670700132839</v>
      </c>
      <c r="E12" s="27" t="s">
        <v>87</v>
      </c>
      <c r="F12" s="27" t="s">
        <v>88</v>
      </c>
      <c r="G12" s="27" t="s">
        <v>89</v>
      </c>
      <c r="H12" s="28" t="s">
        <v>90</v>
      </c>
      <c r="I12" s="45" t="s">
        <v>91</v>
      </c>
      <c r="J12" s="27" t="s">
        <v>92</v>
      </c>
      <c r="K12" s="27" t="s">
        <v>93</v>
      </c>
      <c r="L12" s="49">
        <v>216580</v>
      </c>
      <c r="M12" s="49">
        <v>67</v>
      </c>
      <c r="N12" s="49">
        <v>67</v>
      </c>
      <c r="O12" s="21">
        <v>2</v>
      </c>
      <c r="P12" s="22"/>
      <c r="Q12" s="9" t="s">
        <v>167</v>
      </c>
      <c r="R12" s="55" t="s">
        <v>168</v>
      </c>
      <c r="S12" s="9" t="s">
        <v>41</v>
      </c>
      <c r="T12" s="12" t="s">
        <v>169</v>
      </c>
      <c r="U12" s="23">
        <f>2760+4695</f>
        <v>7455</v>
      </c>
      <c r="V12" s="24" t="s">
        <v>94</v>
      </c>
    </row>
    <row r="13" spans="1:22" s="56" customFormat="1" x14ac:dyDescent="0.25">
      <c r="A13" s="14">
        <v>8</v>
      </c>
      <c r="B13" s="15" t="s">
        <v>64</v>
      </c>
      <c r="C13" s="15" t="s">
        <v>147</v>
      </c>
      <c r="D13" s="46">
        <v>6723020345</v>
      </c>
      <c r="E13" s="3" t="s">
        <v>71</v>
      </c>
      <c r="F13" s="3" t="s">
        <v>72</v>
      </c>
      <c r="G13" s="3" t="s">
        <v>73</v>
      </c>
      <c r="H13" s="4" t="s">
        <v>69</v>
      </c>
      <c r="I13" s="42" t="s">
        <v>70</v>
      </c>
      <c r="J13" s="3" t="s">
        <v>68</v>
      </c>
      <c r="K13" s="3" t="s">
        <v>84</v>
      </c>
      <c r="L13" s="48">
        <v>215010</v>
      </c>
      <c r="M13" s="48">
        <v>67</v>
      </c>
      <c r="N13" s="46">
        <v>67</v>
      </c>
      <c r="O13" s="44">
        <v>1</v>
      </c>
      <c r="P13" s="18"/>
      <c r="Q13" s="15" t="s">
        <v>74</v>
      </c>
      <c r="R13" s="30"/>
      <c r="S13" s="15" t="s">
        <v>75</v>
      </c>
      <c r="T13" s="20">
        <v>4937.2</v>
      </c>
      <c r="U13" s="43">
        <f>4937.2</f>
        <v>4937.2</v>
      </c>
      <c r="V13" s="18" t="s">
        <v>67</v>
      </c>
    </row>
    <row r="14" spans="1:22" s="56" customFormat="1" x14ac:dyDescent="0.25">
      <c r="A14" s="25">
        <v>9</v>
      </c>
      <c r="B14" s="26" t="s">
        <v>118</v>
      </c>
      <c r="C14" s="26" t="s">
        <v>148</v>
      </c>
      <c r="D14" s="47">
        <v>6722014726</v>
      </c>
      <c r="E14" s="27" t="s">
        <v>109</v>
      </c>
      <c r="F14" s="27" t="s">
        <v>110</v>
      </c>
      <c r="G14" s="27" t="s">
        <v>111</v>
      </c>
      <c r="H14" s="28" t="s">
        <v>112</v>
      </c>
      <c r="I14" s="45" t="s">
        <v>113</v>
      </c>
      <c r="J14" s="27" t="s">
        <v>32</v>
      </c>
      <c r="K14" s="27" t="s">
        <v>114</v>
      </c>
      <c r="L14" s="49">
        <v>215144</v>
      </c>
      <c r="M14" s="49">
        <v>67</v>
      </c>
      <c r="N14" s="49">
        <v>67</v>
      </c>
      <c r="O14" s="21">
        <v>1</v>
      </c>
      <c r="P14" s="22"/>
      <c r="Q14" s="9" t="s">
        <v>115</v>
      </c>
      <c r="R14" s="55" t="s">
        <v>116</v>
      </c>
      <c r="S14" s="9" t="s">
        <v>152</v>
      </c>
      <c r="T14" s="12">
        <v>7656.2</v>
      </c>
      <c r="U14" s="23">
        <v>7656.2</v>
      </c>
      <c r="V14" s="24" t="s">
        <v>117</v>
      </c>
    </row>
    <row r="15" spans="1:22" s="56" customFormat="1" x14ac:dyDescent="0.25">
      <c r="A15" s="70">
        <v>10</v>
      </c>
      <c r="B15" s="71" t="s">
        <v>162</v>
      </c>
      <c r="C15" s="71" t="s">
        <v>163</v>
      </c>
      <c r="D15" s="72">
        <v>6722041455</v>
      </c>
      <c r="E15" s="67" t="s">
        <v>164</v>
      </c>
      <c r="F15" s="67" t="s">
        <v>165</v>
      </c>
      <c r="G15" s="67" t="s">
        <v>166</v>
      </c>
      <c r="H15" s="73" t="s">
        <v>170</v>
      </c>
      <c r="I15" s="74" t="s">
        <v>171</v>
      </c>
      <c r="J15" s="67" t="s">
        <v>172</v>
      </c>
      <c r="K15" s="67" t="s">
        <v>173</v>
      </c>
      <c r="L15" s="75">
        <v>215354</v>
      </c>
      <c r="M15" s="75">
        <v>67</v>
      </c>
      <c r="N15" s="75">
        <v>67</v>
      </c>
      <c r="O15" s="76">
        <v>1</v>
      </c>
      <c r="P15" s="77"/>
      <c r="Q15" s="78" t="s">
        <v>175</v>
      </c>
      <c r="R15" s="79" t="s">
        <v>176</v>
      </c>
      <c r="S15" s="78" t="s">
        <v>104</v>
      </c>
      <c r="T15" s="80">
        <v>2238.1462000000001</v>
      </c>
      <c r="U15" s="68">
        <f>T15</f>
        <v>2238.1462000000001</v>
      </c>
      <c r="V15" s="81" t="s">
        <v>174</v>
      </c>
    </row>
    <row r="16" spans="1:22" s="35" customFormat="1" ht="90" x14ac:dyDescent="0.25">
      <c r="A16" s="25">
        <v>11</v>
      </c>
      <c r="B16" s="26" t="s">
        <v>12</v>
      </c>
      <c r="C16" s="26" t="s">
        <v>149</v>
      </c>
      <c r="D16" s="47">
        <v>4011021017</v>
      </c>
      <c r="E16" s="27" t="s">
        <v>13</v>
      </c>
      <c r="F16" s="27" t="s">
        <v>14</v>
      </c>
      <c r="G16" s="27" t="s">
        <v>15</v>
      </c>
      <c r="H16" s="28" t="s">
        <v>16</v>
      </c>
      <c r="I16" s="45" t="s">
        <v>85</v>
      </c>
      <c r="J16" s="27" t="s">
        <v>17</v>
      </c>
      <c r="K16" s="27" t="s">
        <v>18</v>
      </c>
      <c r="L16" s="49">
        <v>249091</v>
      </c>
      <c r="M16" s="49">
        <v>40</v>
      </c>
      <c r="N16" s="49">
        <v>40</v>
      </c>
      <c r="O16" s="21">
        <v>3</v>
      </c>
      <c r="P16" s="22">
        <v>3</v>
      </c>
      <c r="Q16" s="9" t="s">
        <v>61</v>
      </c>
      <c r="R16" s="9"/>
      <c r="S16" s="9" t="s">
        <v>62</v>
      </c>
      <c r="T16" s="12" t="s">
        <v>63</v>
      </c>
      <c r="U16" s="23">
        <v>47678</v>
      </c>
      <c r="V16" s="24" t="s">
        <v>19</v>
      </c>
    </row>
    <row r="17" spans="1:22" s="35" customFormat="1" x14ac:dyDescent="0.25">
      <c r="A17" s="25">
        <v>12</v>
      </c>
      <c r="B17" s="26" t="s">
        <v>65</v>
      </c>
      <c r="C17" s="26" t="s">
        <v>150</v>
      </c>
      <c r="D17" s="47">
        <v>671800059510</v>
      </c>
      <c r="E17" s="27" t="s">
        <v>79</v>
      </c>
      <c r="F17" s="27" t="s">
        <v>80</v>
      </c>
      <c r="G17" s="27" t="s">
        <v>81</v>
      </c>
      <c r="H17" s="28" t="s">
        <v>78</v>
      </c>
      <c r="I17" s="45" t="s">
        <v>77</v>
      </c>
      <c r="J17" s="27" t="s">
        <v>32</v>
      </c>
      <c r="K17" s="27" t="s">
        <v>76</v>
      </c>
      <c r="L17" s="49">
        <v>216643</v>
      </c>
      <c r="M17" s="49">
        <v>67</v>
      </c>
      <c r="N17" s="49">
        <v>67</v>
      </c>
      <c r="O17" s="21">
        <v>1</v>
      </c>
      <c r="P17" s="22"/>
      <c r="Q17" s="9" t="s">
        <v>83</v>
      </c>
      <c r="R17" s="29"/>
      <c r="S17" s="9" t="s">
        <v>82</v>
      </c>
      <c r="T17" s="12">
        <v>8077.8</v>
      </c>
      <c r="U17" s="23">
        <v>8077.8</v>
      </c>
      <c r="V17" s="24" t="s">
        <v>66</v>
      </c>
    </row>
    <row r="18" spans="1:22" s="2" customFormat="1" x14ac:dyDescent="0.25">
      <c r="A18" s="1"/>
      <c r="D18" s="1"/>
      <c r="N18" s="97" t="s">
        <v>3</v>
      </c>
      <c r="O18" s="57">
        <f>SUM(O6:O17)</f>
        <v>16</v>
      </c>
      <c r="P18" s="58">
        <f>SUM(P6:P17)</f>
        <v>6</v>
      </c>
      <c r="Q18" s="5"/>
      <c r="R18" s="5"/>
      <c r="S18" s="5"/>
      <c r="T18" s="5"/>
      <c r="U18" s="83">
        <f>SUM(U6:U17)</f>
        <v>150373.88620000001</v>
      </c>
      <c r="V18" s="1"/>
    </row>
    <row r="19" spans="1:22" x14ac:dyDescent="0.25">
      <c r="A19" s="1"/>
      <c r="B19" s="10"/>
      <c r="C19" s="10"/>
      <c r="D19" s="52"/>
      <c r="E19" s="2"/>
      <c r="F19" s="2"/>
      <c r="G19" s="2"/>
      <c r="H19" s="2"/>
      <c r="I19" s="2"/>
      <c r="J19" s="2"/>
      <c r="K19" s="2"/>
      <c r="L19" s="2"/>
      <c r="M19" s="2"/>
      <c r="N19" s="98"/>
      <c r="O19" s="95">
        <f>O18+P18</f>
        <v>22</v>
      </c>
      <c r="P19" s="96"/>
      <c r="Q19" s="1"/>
      <c r="R19" s="1"/>
      <c r="S19" s="1"/>
      <c r="T19" s="36" t="s">
        <v>25</v>
      </c>
      <c r="U19" s="37">
        <f>U18*0.00964</f>
        <v>1449.6042629680001</v>
      </c>
      <c r="V19" s="1"/>
    </row>
    <row r="20" spans="1:22" x14ac:dyDescent="0.25">
      <c r="A20" s="1"/>
      <c r="B20" s="10"/>
      <c r="C20" s="10"/>
      <c r="D20" s="5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8"/>
      <c r="Q20" s="5"/>
      <c r="R20" s="5"/>
      <c r="S20" s="1"/>
      <c r="T20" s="1"/>
      <c r="U20" s="1"/>
      <c r="V20" s="1"/>
    </row>
    <row r="21" spans="1:22" x14ac:dyDescent="0.25">
      <c r="A21" s="1"/>
      <c r="B21" s="10"/>
      <c r="C21" s="10"/>
      <c r="D21" s="5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8"/>
      <c r="Q21" s="38"/>
      <c r="R21" s="38"/>
      <c r="S21" s="13" t="s">
        <v>4</v>
      </c>
      <c r="T21" s="99" t="s">
        <v>6</v>
      </c>
      <c r="U21" s="39">
        <f>U18/(P18+O18)</f>
        <v>6835.1766454545459</v>
      </c>
      <c r="V21" s="1"/>
    </row>
    <row r="22" spans="1:22" s="2" customFormat="1" x14ac:dyDescent="0.25">
      <c r="A22" s="1"/>
      <c r="B22" s="11"/>
      <c r="C22" s="11"/>
      <c r="D22" s="53"/>
      <c r="O22" s="2" t="s">
        <v>132</v>
      </c>
      <c r="P22" s="8"/>
      <c r="Q22" s="38"/>
      <c r="R22" s="38"/>
      <c r="S22" s="13" t="s">
        <v>5</v>
      </c>
      <c r="T22" s="99"/>
      <c r="U22" s="39">
        <f>U18/13</f>
        <v>11567.222015384616</v>
      </c>
      <c r="V22" s="1"/>
    </row>
    <row r="23" spans="1:22" s="2" customFormat="1" x14ac:dyDescent="0.25">
      <c r="A23" s="1"/>
      <c r="B23" s="10"/>
      <c r="C23" s="10"/>
      <c r="D23" s="52"/>
      <c r="O23" s="2" t="s">
        <v>133</v>
      </c>
      <c r="P23" s="8"/>
      <c r="Q23" s="5"/>
      <c r="R23" s="5"/>
      <c r="S23" s="1"/>
      <c r="T23" s="1"/>
      <c r="U23" s="1"/>
      <c r="V23" s="1"/>
    </row>
    <row r="24" spans="1:22" s="2" customFormat="1" x14ac:dyDescent="0.25">
      <c r="A24" s="1"/>
      <c r="B24" s="10"/>
      <c r="C24" s="10"/>
      <c r="D24" s="52"/>
      <c r="O24" s="40"/>
      <c r="Q24" s="1"/>
      <c r="R24" s="1"/>
      <c r="S24" s="1"/>
      <c r="T24" s="1"/>
      <c r="U24" s="1"/>
      <c r="V24" s="1"/>
    </row>
    <row r="25" spans="1:22" s="2" customFormat="1" x14ac:dyDescent="0.25">
      <c r="A25" s="1"/>
      <c r="B25" s="11"/>
      <c r="C25" s="11"/>
      <c r="D25" s="53"/>
      <c r="Q25" s="1"/>
      <c r="R25" s="1"/>
      <c r="S25" s="1"/>
      <c r="T25" s="1"/>
      <c r="U25" s="1"/>
      <c r="V25" s="1"/>
    </row>
    <row r="26" spans="1:22" x14ac:dyDescent="0.25">
      <c r="B26" s="10"/>
      <c r="C26" s="10"/>
      <c r="D26" s="52"/>
    </row>
    <row r="27" spans="1:22" x14ac:dyDescent="0.25">
      <c r="B27" s="11"/>
      <c r="C27" s="11"/>
      <c r="D27" s="53"/>
    </row>
    <row r="28" spans="1:22" x14ac:dyDescent="0.25">
      <c r="B28" s="10"/>
      <c r="C28" s="10"/>
      <c r="D28" s="52"/>
    </row>
    <row r="29" spans="1:22" x14ac:dyDescent="0.25">
      <c r="B29" s="10"/>
      <c r="C29" s="10"/>
      <c r="D29" s="52"/>
    </row>
    <row r="30" spans="1:22" x14ac:dyDescent="0.25">
      <c r="B30" s="10"/>
      <c r="C30" s="10"/>
      <c r="D30" s="52"/>
    </row>
    <row r="31" spans="1:22" x14ac:dyDescent="0.25">
      <c r="B31" s="11"/>
      <c r="C31" s="11"/>
      <c r="D31" s="53"/>
    </row>
  </sheetData>
  <autoFilter ref="A5:V19" xr:uid="{23A4D103-8A54-48B7-B543-C56D462444DD}"/>
  <sortState xmlns:xlrd2="http://schemas.microsoft.com/office/spreadsheetml/2017/richdata2" ref="B19:B30">
    <sortCondition ref="B19"/>
  </sortState>
  <mergeCells count="25">
    <mergeCell ref="T21:T22"/>
    <mergeCell ref="S4:S5"/>
    <mergeCell ref="T4:T5"/>
    <mergeCell ref="V3:V5"/>
    <mergeCell ref="U4:U5"/>
    <mergeCell ref="O19:P19"/>
    <mergeCell ref="N18:N19"/>
    <mergeCell ref="I4:I5"/>
    <mergeCell ref="H4:H5"/>
    <mergeCell ref="J4:J5"/>
    <mergeCell ref="K4:K5"/>
    <mergeCell ref="L4:L5"/>
    <mergeCell ref="M4:M5"/>
    <mergeCell ref="Q4:Q5"/>
    <mergeCell ref="O4:P4"/>
    <mergeCell ref="E4:G4"/>
    <mergeCell ref="N4:N5"/>
    <mergeCell ref="A3:A5"/>
    <mergeCell ref="B3:D3"/>
    <mergeCell ref="E3:M3"/>
    <mergeCell ref="N3:U3"/>
    <mergeCell ref="R4:R5"/>
    <mergeCell ref="B4:B5"/>
    <mergeCell ref="C4:C5"/>
    <mergeCell ref="D4:D5"/>
  </mergeCells>
  <conditionalFormatting sqref="U14:U17 U12 U9">
    <cfRule type="dataBar" priority="6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{49E80404-FC8F-4E64-ABFD-5B518A6CE846}</x14:id>
        </ext>
      </extLst>
    </cfRule>
  </conditionalFormatting>
  <conditionalFormatting sqref="U14:U17 U12 U9">
    <cfRule type="dataBar" priority="7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{46D3A2F6-FA04-488F-AF4E-3372AF4B67F5}</x14:id>
        </ext>
      </extLst>
    </cfRule>
  </conditionalFormatting>
  <conditionalFormatting sqref="U7:U17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{D3AB947A-A55A-4843-8A9B-5307F68237C4}</x14:id>
        </ext>
      </extLst>
    </cfRule>
  </conditionalFormatting>
  <conditionalFormatting sqref="U7:U17">
    <cfRule type="dataBar" priority="10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{DC3F6BB8-1B65-477D-BE17-FA53AA3DE840}</x14:id>
        </ext>
      </extLst>
    </cfRule>
  </conditionalFormatting>
  <conditionalFormatting sqref="U7:U17">
    <cfRule type="dataBar" priority="10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{CF9744B4-2742-454D-BD68-D3D765350F8D}</x14:id>
        </ext>
      </extLst>
    </cfRule>
  </conditionalFormatting>
  <conditionalFormatting sqref="U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{5B8482B7-479B-463F-A7F0-F12143C31A39}</x14:id>
        </ext>
      </extLst>
    </cfRule>
  </conditionalFormatting>
  <conditionalFormatting sqref="U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{1EF8095F-960D-4BB1-A320-15C00874B7F7}</x14:id>
        </ext>
      </extLst>
    </cfRule>
  </conditionalFormatting>
  <conditionalFormatting sqref="U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{A009C138-9AFF-4B4F-B04D-963082970EAF}</x14:id>
        </ext>
      </extLst>
    </cfRule>
  </conditionalFormatting>
  <conditionalFormatting sqref="U6:U1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{5AF4CD52-C2F2-449A-97BC-067AF39FE51B}</x14:id>
        </ext>
      </extLst>
    </cfRule>
  </conditionalFormatting>
  <hyperlinks>
    <hyperlink ref="I16" r:id="rId1" xr:uid="{434B4EDB-8CB4-43CD-8980-794E57851E43}"/>
    <hyperlink ref="I7" r:id="rId2" xr:uid="{14C51232-8252-44F0-9F77-37E9E26A03AE}"/>
    <hyperlink ref="I11" r:id="rId3" xr:uid="{040DB2A2-7DBF-4D25-97BF-95F21AD055B5}"/>
    <hyperlink ref="I10" r:id="rId4" xr:uid="{72CFF308-A1EA-4927-B49C-5F97E46774B9}"/>
    <hyperlink ref="I8" r:id="rId5" xr:uid="{68EBD742-783F-457B-A986-B53A93CE1394}"/>
    <hyperlink ref="I13" r:id="rId6" xr:uid="{0B7E36C8-8BF7-493C-91B9-7867E404BDAD}"/>
    <hyperlink ref="I17" r:id="rId7" xr:uid="{FDD5F054-CD21-4E80-92F6-66055CCC804B}"/>
    <hyperlink ref="I12" r:id="rId8" xr:uid="{005648FE-2937-4E89-9F27-95E9E280A29B}"/>
    <hyperlink ref="I9" r:id="rId9" xr:uid="{70A3DD66-22CB-46D8-A985-E3128D51B950}"/>
    <hyperlink ref="I14" r:id="rId10" xr:uid="{5B8ECF54-3780-4D85-99BE-FC2D3039AD78}"/>
    <hyperlink ref="I6" r:id="rId11" xr:uid="{E12136B5-AB2B-468A-AD8A-FC9F389EEE32}"/>
    <hyperlink ref="I15" r:id="rId12" xr:uid="{9CD4A55E-3E34-4888-972E-842E11DFE748}"/>
  </hyperlinks>
  <pageMargins left="0.7" right="0.98229166666666667" top="2.0891666666666668" bottom="0.75" header="0.78104166666666663" footer="0.3"/>
  <pageSetup paperSize="8" scale="30" orientation="landscape" r:id="rId13"/>
  <headerFooter>
    <oddHeader xml:space="preserve">&amp;L&amp;G&amp;R&amp;"Arial,Полужирный"&amp;36Приложение №5&amp;"Arial,Обычный"&amp;16 
&amp;22к руководству по групповой FSC™ (Forest Stewardship Council®) 
сертификации лесоуправления ООО «Группа «АПЭКС»
APEX_HB-ANNEX5-G-FM-1.0
&amp;16 
</oddHeader>
    <oddFooter>&amp;L&amp;"Arial,Обычный"&amp;12Дата распечатки: &amp;D&amp;C&amp;"Arial,Обычный"&amp;12Стр. &amp;P из &amp;N&amp;R&amp;"Arial,Обычный"&amp;12ООО "Группа "АПЭКС"</oddFooter>
  </headerFooter>
  <legacyDrawingHF r:id="rId1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9E80404-FC8F-4E64-ABFD-5B518A6CE8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U14:U17 U12 U9</xm:sqref>
        </x14:conditionalFormatting>
        <x14:conditionalFormatting xmlns:xm="http://schemas.microsoft.com/office/excel/2006/main">
          <x14:cfRule type="dataBar" id="{46D3A2F6-FA04-488F-AF4E-3372AF4B67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U14:U17 U12 U9</xm:sqref>
        </x14:conditionalFormatting>
        <x14:conditionalFormatting xmlns:xm="http://schemas.microsoft.com/office/excel/2006/main">
          <x14:cfRule type="dataBar" id="{D3AB947A-A55A-4843-8A9B-5307F68237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U7:U17</xm:sqref>
        </x14:conditionalFormatting>
        <x14:conditionalFormatting xmlns:xm="http://schemas.microsoft.com/office/excel/2006/main">
          <x14:cfRule type="dataBar" id="{DC3F6BB8-1B65-477D-BE17-FA53AA3DE8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U7:U17</xm:sqref>
        </x14:conditionalFormatting>
        <x14:conditionalFormatting xmlns:xm="http://schemas.microsoft.com/office/excel/2006/main">
          <x14:cfRule type="dataBar" id="{CF9744B4-2742-454D-BD68-D3D765350F8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U7:U17</xm:sqref>
        </x14:conditionalFormatting>
        <x14:conditionalFormatting xmlns:xm="http://schemas.microsoft.com/office/excel/2006/main">
          <x14:cfRule type="dataBar" id="{5B8482B7-479B-463F-A7F0-F12143C31A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U6</xm:sqref>
        </x14:conditionalFormatting>
        <x14:conditionalFormatting xmlns:xm="http://schemas.microsoft.com/office/excel/2006/main">
          <x14:cfRule type="dataBar" id="{1EF8095F-960D-4BB1-A320-15C00874B7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U6</xm:sqref>
        </x14:conditionalFormatting>
        <x14:conditionalFormatting xmlns:xm="http://schemas.microsoft.com/office/excel/2006/main">
          <x14:cfRule type="dataBar" id="{A009C138-9AFF-4B4F-B04D-963082970EA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U6</xm:sqref>
        </x14:conditionalFormatting>
        <x14:conditionalFormatting xmlns:xm="http://schemas.microsoft.com/office/excel/2006/main">
          <x14:cfRule type="dataBar" id="{5AF4CD52-C2F2-449A-97BC-067AF39FE5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U6:U17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</dc:creator>
  <cp:lastModifiedBy>Konstantin Ivanov</cp:lastModifiedBy>
  <cp:lastPrinted>2013-10-06T13:13:25Z</cp:lastPrinted>
  <dcterms:created xsi:type="dcterms:W3CDTF">2013-10-06T07:00:07Z</dcterms:created>
  <dcterms:modified xsi:type="dcterms:W3CDTF">2020-02-21T13:07:49Z</dcterms:modified>
</cp:coreProperties>
</file>